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Đ" sheetId="3" r:id="rId1"/>
    <sheet name="Thu " sheetId="1" r:id="rId2"/>
    <sheet name="Chi" sheetId="2" r:id="rId3"/>
  </sheets>
  <calcPr calcId="162913"/>
</workbook>
</file>

<file path=xl/calcChain.xml><?xml version="1.0" encoding="utf-8"?>
<calcChain xmlns="http://schemas.openxmlformats.org/spreadsheetml/2006/main">
  <c r="G9" i="2" l="1"/>
  <c r="G8" i="2"/>
  <c r="F26" i="2"/>
  <c r="D30" i="1"/>
  <c r="F30" i="1" l="1"/>
  <c r="F29" i="1"/>
  <c r="G28" i="1"/>
  <c r="E16" i="2" l="1"/>
  <c r="E15" i="2"/>
  <c r="E26" i="2"/>
  <c r="D9" i="1"/>
  <c r="E20" i="1"/>
  <c r="C17" i="3" l="1"/>
  <c r="C16" i="3"/>
  <c r="E30" i="1" l="1"/>
  <c r="D16" i="3" l="1"/>
  <c r="F12" i="3" l="1"/>
  <c r="F13" i="1"/>
  <c r="F15" i="1"/>
  <c r="F16" i="1"/>
  <c r="F19" i="1"/>
  <c r="F26" i="1"/>
  <c r="F10" i="1"/>
  <c r="F12" i="1"/>
  <c r="D10" i="2"/>
  <c r="D15" i="3" s="1"/>
  <c r="F25" i="1"/>
  <c r="D28" i="2"/>
  <c r="F16" i="3" l="1"/>
  <c r="D19" i="3"/>
  <c r="F17" i="1"/>
  <c r="D14" i="3"/>
  <c r="F15" i="3"/>
  <c r="F10" i="2"/>
  <c r="D9" i="2"/>
  <c r="F9" i="2" s="1"/>
  <c r="E16" i="3"/>
  <c r="E17" i="3"/>
  <c r="F11" i="2"/>
  <c r="F13" i="2"/>
  <c r="F17" i="2"/>
  <c r="F18" i="2"/>
  <c r="F19" i="2"/>
  <c r="F20" i="2"/>
  <c r="F21" i="2"/>
  <c r="F22" i="2"/>
  <c r="F23" i="2"/>
  <c r="F24" i="2"/>
  <c r="F25" i="2"/>
  <c r="E11" i="2"/>
  <c r="E13" i="2"/>
  <c r="E17" i="2"/>
  <c r="E18" i="2"/>
  <c r="E19" i="2"/>
  <c r="E20" i="2"/>
  <c r="E21" i="2"/>
  <c r="E22" i="2"/>
  <c r="E23" i="2"/>
  <c r="E24" i="2"/>
  <c r="E25" i="2"/>
  <c r="E27" i="2"/>
  <c r="C10" i="2"/>
  <c r="C9" i="2" s="1"/>
  <c r="C8" i="2" s="1"/>
  <c r="E12" i="1"/>
  <c r="E13" i="1"/>
  <c r="E15" i="1"/>
  <c r="E16" i="1"/>
  <c r="E19" i="1"/>
  <c r="E21" i="1"/>
  <c r="E24" i="1"/>
  <c r="E25" i="1"/>
  <c r="E26" i="1"/>
  <c r="E29" i="1"/>
  <c r="E10" i="1"/>
  <c r="D28" i="1"/>
  <c r="C28" i="1"/>
  <c r="C17" i="1"/>
  <c r="C9" i="1" s="1"/>
  <c r="E28" i="1" l="1"/>
  <c r="F28" i="1"/>
  <c r="C15" i="3"/>
  <c r="C8" i="1"/>
  <c r="C10" i="3"/>
  <c r="C9" i="3" s="1"/>
  <c r="C8" i="3" s="1"/>
  <c r="D13" i="3"/>
  <c r="D8" i="2"/>
  <c r="F14" i="3"/>
  <c r="D8" i="1"/>
  <c r="E9" i="1"/>
  <c r="D10" i="3"/>
  <c r="F9" i="1"/>
  <c r="E17" i="1"/>
  <c r="E10" i="2"/>
  <c r="E9" i="2" l="1"/>
  <c r="E15" i="3"/>
  <c r="C14" i="3"/>
  <c r="E8" i="2"/>
  <c r="F8" i="1"/>
  <c r="E8" i="1"/>
  <c r="F8" i="2"/>
  <c r="F13" i="3"/>
  <c r="D9" i="3"/>
  <c r="D8" i="3" s="1"/>
  <c r="E10" i="3"/>
  <c r="F10" i="3"/>
  <c r="C13" i="3" l="1"/>
  <c r="E13" i="3" s="1"/>
  <c r="E14" i="3"/>
  <c r="E9" i="3"/>
  <c r="F9" i="3"/>
  <c r="E8" i="3" l="1"/>
  <c r="F8" i="3"/>
</calcChain>
</file>

<file path=xl/sharedStrings.xml><?xml version="1.0" encoding="utf-8"?>
<sst xmlns="http://schemas.openxmlformats.org/spreadsheetml/2006/main" count="172" uniqueCount="87">
  <si>
    <t>UBND HUYỆN PHÚ HOÀ</t>
  </si>
  <si>
    <t>Biểu số 94/CK-NSNN</t>
  </si>
  <si>
    <t/>
  </si>
  <si>
    <t>SO SÁNH ƯỚC THỰC HIỆN VỚI (%)</t>
  </si>
  <si>
    <t>STT</t>
  </si>
  <si>
    <t>NỘI DUNG</t>
  </si>
  <si>
    <t>DỰ TOÁN NĂM</t>
  </si>
  <si>
    <t>CÙNG KỲ NĂM TRƯỚC</t>
  </si>
  <si>
    <t>A</t>
  </si>
  <si>
    <t>TỔNG THU NSNN TRÊN ĐỊA BÀN</t>
  </si>
  <si>
    <t>I</t>
  </si>
  <si>
    <t>Thu nội địa</t>
  </si>
  <si>
    <t>1</t>
  </si>
  <si>
    <t>Thu từ khu vực doanh nghiệp nhà nước</t>
  </si>
  <si>
    <t>2</t>
  </si>
  <si>
    <t>Thu từ khu vực doanh nghiệp có vốn đầu tư nước ngoài</t>
  </si>
  <si>
    <t>0</t>
  </si>
  <si>
    <t>3</t>
  </si>
  <si>
    <t>Thu từ khu vực kinh tế ngoài quốc doanh</t>
  </si>
  <si>
    <t>4</t>
  </si>
  <si>
    <t>Thuế thu nhập cá nhân</t>
  </si>
  <si>
    <t>5</t>
  </si>
  <si>
    <t>Thuế bảo vệ môi trường</t>
  </si>
  <si>
    <t>6</t>
  </si>
  <si>
    <t>Lệ phí trước bạ</t>
  </si>
  <si>
    <t>7</t>
  </si>
  <si>
    <t>Thu phí, lệ phí</t>
  </si>
  <si>
    <t>8</t>
  </si>
  <si>
    <t>Các khoản thu về nhà, đất</t>
  </si>
  <si>
    <t>-</t>
  </si>
  <si>
    <t>Thuế sử dụng đất nông nghiệp</t>
  </si>
  <si>
    <t>Thuế sử dụng đất phi nông nghiệp</t>
  </si>
  <si>
    <t>Tiền cho thuê đất, thuê mặt nước</t>
  </si>
  <si>
    <t>Tiền cho thuê và tiền bán nhà ở thuộc sở hữu nhà nước</t>
  </si>
  <si>
    <t>9</t>
  </si>
  <si>
    <t>10</t>
  </si>
  <si>
    <t>Thu khác ngân sách</t>
  </si>
  <si>
    <t>11</t>
  </si>
  <si>
    <t>Thu từ quỹ đất công ích, hoa lợi công sản khác</t>
  </si>
  <si>
    <t>II</t>
  </si>
  <si>
    <t>Thu viện trợ</t>
  </si>
  <si>
    <t>B</t>
  </si>
  <si>
    <t>THU NGÂN SÁCH HUYỆN ĐƯỢC HƯỞNG THEO PHÂN CẤP</t>
  </si>
  <si>
    <t>Từ các khoản thu phân chia</t>
  </si>
  <si>
    <t>Các khoản thu ngân sách huyện được hưởng 100%</t>
  </si>
  <si>
    <t>Chi đầu tư phát triển</t>
  </si>
  <si>
    <t>Chi đầu tư cho các dự án</t>
  </si>
  <si>
    <t>III</t>
  </si>
  <si>
    <t>Chi thường xuyên</t>
  </si>
  <si>
    <t>Chi giáo dục - đào tạo và dạy nghề</t>
  </si>
  <si>
    <t>Chi y tế, dân số và gia đình</t>
  </si>
  <si>
    <t>Chi văn hóa thông tin</t>
  </si>
  <si>
    <t>Chi phát thanh, truyền hình</t>
  </si>
  <si>
    <t>Chi thể dục thể thao</t>
  </si>
  <si>
    <t>Chi bảo vệ môi trường</t>
  </si>
  <si>
    <t>Chi bảo đảm xã hội</t>
  </si>
  <si>
    <t>Biểu số 93/CK-NSNN</t>
  </si>
  <si>
    <t>TỔNG NGUỒN THU NSNN TRÊN ĐỊA BÀN</t>
  </si>
  <si>
    <t>Thu cân đối NSNN</t>
  </si>
  <si>
    <t>Thu chuyển nguồn từ năm trước chuyển sang</t>
  </si>
  <si>
    <t>TỔNG CHI NGÂN SÁCH HUYỆN</t>
  </si>
  <si>
    <t> I</t>
  </si>
  <si>
    <t>Tổng chi cân đối ngân sách huyện</t>
  </si>
  <si>
    <t>Dự phòng ngân sách</t>
  </si>
  <si>
    <t>Chi từ nguồn bổ sung có mục tiêu từ NS cấp tỉnh</t>
  </si>
  <si>
    <t>Biểu số 95/CK-NSNN</t>
  </si>
  <si>
    <t>CHI CÂN ĐỐI NGÂN SÁCH HUYỆN</t>
  </si>
  <si>
    <t>Chi đầu tư phát triển khác</t>
  </si>
  <si>
    <t>Trong đó:</t>
  </si>
  <si>
    <t>Chi hoạt động kinh tế</t>
  </si>
  <si>
    <t>Chi hoạt động của cơ quan quản lý hành chính, đảng, đoàn thể</t>
  </si>
  <si>
    <t>CHI TỪ NGUỒN BỔ SUNG CÓ MỤC TIÊU TỪ NGÂN SÁCH CẤP TRÊN</t>
  </si>
  <si>
    <t>Chương trình mục tiêu quốc gia</t>
  </si>
  <si>
    <t>Cho các chương trình dự án quan trọng vốn đầu tư</t>
  </si>
  <si>
    <t>Cho các nhiệm vụ, chính sách kinh phí thường xuyên</t>
  </si>
  <si>
    <t>Thu cấp quyền khai thác khoáng sản</t>
  </si>
  <si>
    <t xml:space="preserve">Tạo nguồn 50% tăng thu thực hiện CCTL </t>
  </si>
  <si>
    <t>Đơn vị: đồng</t>
  </si>
  <si>
    <t>Chi an ninh</t>
  </si>
  <si>
    <t>Chi quốc phòng</t>
  </si>
  <si>
    <t>Chi khác</t>
  </si>
  <si>
    <t>ƯỚC THỰC HIỆN QÚY 2-2024</t>
  </si>
  <si>
    <t>ƯỚC THỰC HIỆN CHI NGÂN SÁCH HUYỆN QÚY 2-2024</t>
  </si>
  <si>
    <t>ƯỚC THỰC HIỆN QUÝ 2 -2024</t>
  </si>
  <si>
    <t>ƯỚC THỰC HIỆN THU NGÂN SÁCH NHÀ NƯỚC QÚY 2-2024</t>
  </si>
  <si>
    <t>CÂN ĐỐI NGÂN SÁCH HUYỆN QUÝ 02 NĂM 2023</t>
  </si>
  <si>
    <t>ƯỚC THỰC HIỆN QUÝ 02-2023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</si>
</sst>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#,##0;\-#,##0"/>
    <numFmt numFmtId="165" formatCode="#,##0.00%;\-#,##0%"/>
    <numFmt numFmtId="166" formatCode="#,##0.00%;\-#,##0.00%"/>
    <numFmt numFmtId="167" formatCode="_(* #,##0_);_(* \(#,##0\);_(* &quot;-&quot;??_);_(@_)"/>
    <numFmt numFmtId="168" formatCode="#,##0.0%;\-#,##0%"/>
    <numFmt numFmtId="169" formatCode="#,##0.00%;\-#,##0.0%"/>
  </numFmts>
  <fonts count="12" x14ac:knownFonts="1">
    <font>
      <sz val="11"/>
      <color theme="1"/>
      <name val="Calibri"/>
    </font>
    <font>
      <sz val="11"/>
      <color theme="1"/>
      <name val="Calibri"/>
      <family val="2"/>
      <charset val="163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right" vertical="top" wrapText="1"/>
    </xf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2" fillId="0" borderId="0" xfId="0" applyFont="1"/>
    <xf numFmtId="167" fontId="3" fillId="0" borderId="0" xfId="1" applyNumberFormat="1" applyFont="1"/>
    <xf numFmtId="167" fontId="2" fillId="0" borderId="0" xfId="1" applyNumberFormat="1" applyFont="1"/>
    <xf numFmtId="16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right" vertical="center" wrapText="1"/>
    </xf>
    <xf numFmtId="167" fontId="5" fillId="0" borderId="0" xfId="1" applyNumberFormat="1" applyFont="1"/>
    <xf numFmtId="0" fontId="5" fillId="0" borderId="0" xfId="0" applyFont="1"/>
    <xf numFmtId="164" fontId="6" fillId="2" borderId="3" xfId="0" applyNumberFormat="1" applyFont="1" applyFill="1" applyBorder="1" applyAlignment="1">
      <alignment horizontal="right" vertical="center" wrapText="1"/>
    </xf>
    <xf numFmtId="167" fontId="5" fillId="0" borderId="0" xfId="0" applyNumberFormat="1" applyFont="1"/>
    <xf numFmtId="0" fontId="6" fillId="2" borderId="3" xfId="0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top" wrapText="1"/>
    </xf>
    <xf numFmtId="167" fontId="7" fillId="0" borderId="0" xfId="1" applyNumberFormat="1" applyFont="1"/>
    <xf numFmtId="0" fontId="7" fillId="0" borderId="0" xfId="0" applyFont="1"/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right" vertical="top" wrapText="1"/>
    </xf>
    <xf numFmtId="164" fontId="6" fillId="2" borderId="7" xfId="0" applyNumberFormat="1" applyFont="1" applyFill="1" applyBorder="1" applyAlignment="1">
      <alignment horizontal="right" vertical="center" wrapText="1"/>
    </xf>
    <xf numFmtId="164" fontId="7" fillId="0" borderId="0" xfId="0" applyNumberFormat="1" applyFont="1"/>
    <xf numFmtId="164" fontId="9" fillId="2" borderId="3" xfId="0" applyNumberFormat="1" applyFont="1" applyFill="1" applyBorder="1" applyAlignment="1">
      <alignment horizontal="right" vertical="center" wrapText="1"/>
    </xf>
    <xf numFmtId="167" fontId="7" fillId="0" borderId="0" xfId="0" applyNumberFormat="1" applyFont="1"/>
    <xf numFmtId="0" fontId="9" fillId="2" borderId="3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8" fontId="5" fillId="2" borderId="1" xfId="0" applyNumberFormat="1" applyFont="1" applyFill="1" applyBorder="1" applyAlignment="1">
      <alignment horizontal="right" vertical="center" wrapText="1"/>
    </xf>
    <xf numFmtId="169" fontId="5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168" fontId="3" fillId="2" borderId="1" xfId="0" applyNumberFormat="1" applyFont="1" applyFill="1" applyBorder="1" applyAlignment="1">
      <alignment horizontal="right" vertical="center" wrapText="1"/>
    </xf>
    <xf numFmtId="169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7" fontId="3" fillId="2" borderId="1" xfId="1" applyNumberFormat="1" applyFont="1" applyFill="1" applyBorder="1" applyAlignment="1">
      <alignment horizontal="right" vertical="center" wrapText="1"/>
    </xf>
    <xf numFmtId="168" fontId="2" fillId="2" borderId="1" xfId="0" applyNumberFormat="1" applyFont="1" applyFill="1" applyBorder="1" applyAlignment="1">
      <alignment horizontal="right" vertical="center" wrapText="1"/>
    </xf>
    <xf numFmtId="165" fontId="5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9" fillId="2" borderId="1" xfId="0" applyNumberFormat="1" applyFont="1" applyFill="1" applyBorder="1" applyAlignment="1">
      <alignment horizontal="right" vertical="center" wrapText="1"/>
    </xf>
    <xf numFmtId="165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 wrapText="1"/>
    </xf>
    <xf numFmtId="167" fontId="7" fillId="2" borderId="1" xfId="1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167" fontId="5" fillId="2" borderId="1" xfId="0" applyNumberFormat="1" applyFont="1" applyFill="1" applyBorder="1" applyAlignment="1">
      <alignment horizontal="right" vertical="center" wrapText="1"/>
    </xf>
    <xf numFmtId="166" fontId="5" fillId="2" borderId="1" xfId="0" applyNumberFormat="1" applyFont="1" applyFill="1" applyBorder="1" applyAlignment="1">
      <alignment horizontal="right" vertical="center" wrapText="1"/>
    </xf>
    <xf numFmtId="166" fontId="7" fillId="2" borderId="1" xfId="0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167" fontId="5" fillId="2" borderId="1" xfId="1" applyNumberFormat="1" applyFont="1" applyFill="1" applyBorder="1" applyAlignment="1">
      <alignment horizontal="right" vertical="center" wrapText="1"/>
    </xf>
    <xf numFmtId="164" fontId="10" fillId="2" borderId="7" xfId="0" applyNumberFormat="1" applyFont="1" applyFill="1" applyBorder="1" applyAlignment="1">
      <alignment horizontal="right" vertical="center" wrapText="1"/>
    </xf>
    <xf numFmtId="164" fontId="11" fillId="2" borderId="7" xfId="0" applyNumberFormat="1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right" vertical="center" wrapText="1"/>
    </xf>
    <xf numFmtId="167" fontId="9" fillId="2" borderId="3" xfId="1" applyNumberFormat="1" applyFont="1" applyFill="1" applyBorder="1" applyAlignment="1">
      <alignment horizontal="right" vertical="center" wrapText="1"/>
    </xf>
    <xf numFmtId="167" fontId="9" fillId="2" borderId="4" xfId="1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0" fontId="8" fillId="0" borderId="5" xfId="0" applyFont="1" applyBorder="1" applyAlignment="1">
      <alignment horizontal="right" vertical="top" wrapText="1"/>
    </xf>
    <xf numFmtId="0" fontId="8" fillId="0" borderId="0" xfId="0" applyFont="1" applyBorder="1" applyAlignment="1">
      <alignment horizontal="righ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D8" sqref="D8"/>
    </sheetView>
  </sheetViews>
  <sheetFormatPr defaultRowHeight="15.75" x14ac:dyDescent="0.25"/>
  <cols>
    <col min="1" max="1" width="6.5703125" style="2" customWidth="1"/>
    <col min="2" max="2" width="40" style="2" customWidth="1"/>
    <col min="3" max="3" width="18.28515625" style="2" customWidth="1"/>
    <col min="4" max="4" width="16.5703125" style="2" bestFit="1" customWidth="1"/>
    <col min="5" max="5" width="9" style="2" customWidth="1"/>
    <col min="6" max="6" width="10.28515625" style="2" customWidth="1"/>
    <col min="7" max="7" width="23.85546875" style="2" hidden="1" customWidth="1"/>
    <col min="8" max="11" width="3.140625" style="2" customWidth="1"/>
    <col min="12" max="16384" width="9.140625" style="2"/>
  </cols>
  <sheetData>
    <row r="1" spans="1:7" x14ac:dyDescent="0.25">
      <c r="A1" s="66" t="s">
        <v>0</v>
      </c>
      <c r="B1" s="66"/>
      <c r="C1" s="1"/>
      <c r="D1" s="65" t="s">
        <v>56</v>
      </c>
      <c r="E1" s="65"/>
      <c r="F1" s="65"/>
    </row>
    <row r="2" spans="1:7" ht="14.25" customHeight="1" x14ac:dyDescent="0.25">
      <c r="A2" s="3" t="s">
        <v>2</v>
      </c>
    </row>
    <row r="3" spans="1:7" ht="19.5" customHeight="1" x14ac:dyDescent="0.25">
      <c r="A3" s="65" t="s">
        <v>85</v>
      </c>
      <c r="B3" s="65"/>
      <c r="C3" s="65"/>
      <c r="D3" s="65"/>
      <c r="E3" s="65"/>
      <c r="F3" s="65"/>
    </row>
    <row r="4" spans="1:7" x14ac:dyDescent="0.25">
      <c r="A4" s="3" t="s">
        <v>2</v>
      </c>
    </row>
    <row r="5" spans="1:7" ht="18.75" customHeight="1" x14ac:dyDescent="0.25">
      <c r="A5" s="3" t="s">
        <v>2</v>
      </c>
      <c r="E5" s="67" t="s">
        <v>77</v>
      </c>
      <c r="F5" s="67"/>
    </row>
    <row r="6" spans="1:7" s="4" customFormat="1" x14ac:dyDescent="0.25">
      <c r="A6" s="64" t="s">
        <v>4</v>
      </c>
      <c r="B6" s="64" t="s">
        <v>5</v>
      </c>
      <c r="C6" s="64" t="s">
        <v>6</v>
      </c>
      <c r="D6" s="64" t="s">
        <v>86</v>
      </c>
      <c r="E6" s="64" t="s">
        <v>3</v>
      </c>
      <c r="F6" s="64"/>
    </row>
    <row r="7" spans="1:7" s="4" customFormat="1" ht="67.5" customHeight="1" x14ac:dyDescent="0.25">
      <c r="A7" s="64"/>
      <c r="B7" s="64"/>
      <c r="C7" s="64"/>
      <c r="D7" s="64"/>
      <c r="E7" s="8" t="s">
        <v>6</v>
      </c>
      <c r="F7" s="8" t="s">
        <v>7</v>
      </c>
    </row>
    <row r="8" spans="1:7" s="11" customFormat="1" ht="33" customHeight="1" x14ac:dyDescent="0.25">
      <c r="A8" s="27" t="s">
        <v>8</v>
      </c>
      <c r="B8" s="30" t="s">
        <v>57</v>
      </c>
      <c r="C8" s="31">
        <f>C9+C12</f>
        <v>60900000000</v>
      </c>
      <c r="D8" s="31">
        <f>D9+D12</f>
        <v>68526670129</v>
      </c>
      <c r="E8" s="32">
        <f t="shared" ref="E8:E9" si="0">D8/C8</f>
        <v>1.1252326786371101</v>
      </c>
      <c r="F8" s="33">
        <f t="shared" ref="F8:F9" si="1">D8/G8</f>
        <v>0.42465787683515344</v>
      </c>
      <c r="G8" s="15">
        <v>161369125282</v>
      </c>
    </row>
    <row r="9" spans="1:7" s="11" customFormat="1" x14ac:dyDescent="0.25">
      <c r="A9" s="27" t="s">
        <v>10</v>
      </c>
      <c r="B9" s="30" t="s">
        <v>58</v>
      </c>
      <c r="C9" s="31">
        <f>C10+C11</f>
        <v>60900000000</v>
      </c>
      <c r="D9" s="31">
        <f t="shared" ref="D9" si="2">D10+D11</f>
        <v>68526670129</v>
      </c>
      <c r="E9" s="32">
        <f t="shared" si="0"/>
        <v>1.1252326786371101</v>
      </c>
      <c r="F9" s="33">
        <f t="shared" si="1"/>
        <v>1.1027560498018676</v>
      </c>
      <c r="G9" s="9">
        <v>62141277884</v>
      </c>
    </row>
    <row r="10" spans="1:7" x14ac:dyDescent="0.25">
      <c r="A10" s="34" t="s">
        <v>12</v>
      </c>
      <c r="B10" s="35" t="s">
        <v>11</v>
      </c>
      <c r="C10" s="36">
        <f>'Thu '!C9</f>
        <v>60900000000</v>
      </c>
      <c r="D10" s="36">
        <f>'Thu '!D9</f>
        <v>68526670129</v>
      </c>
      <c r="E10" s="37">
        <f t="shared" ref="E10" si="3">D10/C10</f>
        <v>1.1252326786371101</v>
      </c>
      <c r="F10" s="38">
        <f t="shared" ref="F10" si="4">D10/G10</f>
        <v>1.1027560498018676</v>
      </c>
      <c r="G10" s="5">
        <v>62141277884</v>
      </c>
    </row>
    <row r="11" spans="1:7" x14ac:dyDescent="0.25">
      <c r="A11" s="34" t="s">
        <v>14</v>
      </c>
      <c r="B11" s="35" t="s">
        <v>40</v>
      </c>
      <c r="C11" s="39" t="s">
        <v>16</v>
      </c>
      <c r="D11" s="39" t="s">
        <v>16</v>
      </c>
      <c r="E11" s="37"/>
      <c r="F11" s="38"/>
      <c r="G11" s="2" t="s">
        <v>16</v>
      </c>
    </row>
    <row r="12" spans="1:7" s="4" customFormat="1" ht="33.75" customHeight="1" x14ac:dyDescent="0.25">
      <c r="A12" s="8" t="s">
        <v>39</v>
      </c>
      <c r="B12" s="40" t="s">
        <v>59</v>
      </c>
      <c r="C12" s="41"/>
      <c r="D12" s="41"/>
      <c r="E12" s="37"/>
      <c r="F12" s="38">
        <f t="shared" ref="F12:F13" si="5">D12/G12</f>
        <v>0</v>
      </c>
      <c r="G12" s="6">
        <v>99227847398</v>
      </c>
    </row>
    <row r="13" spans="1:7" s="11" customFormat="1" ht="23.25" customHeight="1" x14ac:dyDescent="0.25">
      <c r="A13" s="27" t="s">
        <v>41</v>
      </c>
      <c r="B13" s="30" t="s">
        <v>60</v>
      </c>
      <c r="C13" s="31">
        <f>C14+C19</f>
        <v>651339000000</v>
      </c>
      <c r="D13" s="31">
        <f>D14+D19</f>
        <v>135084053680</v>
      </c>
      <c r="E13" s="32">
        <f t="shared" ref="E13" si="6">D13/C13</f>
        <v>0.20739438860562626</v>
      </c>
      <c r="F13" s="33">
        <f t="shared" si="5"/>
        <v>1.139499589141888</v>
      </c>
      <c r="G13" s="9">
        <v>118546820874</v>
      </c>
    </row>
    <row r="14" spans="1:7" s="11" customFormat="1" x14ac:dyDescent="0.25">
      <c r="A14" s="27" t="s">
        <v>61</v>
      </c>
      <c r="B14" s="30" t="s">
        <v>62</v>
      </c>
      <c r="C14" s="31">
        <f>C15+C16+C17+C18</f>
        <v>651339000000</v>
      </c>
      <c r="D14" s="31">
        <f t="shared" ref="D14" si="7">D15+D16+D17+D18</f>
        <v>135084053680</v>
      </c>
      <c r="E14" s="32">
        <f t="shared" ref="E14:E15" si="8">D14/C14</f>
        <v>0.20739438860562626</v>
      </c>
      <c r="F14" s="33">
        <f t="shared" ref="F14:F15" si="9">D14/G14</f>
        <v>1.139499589141888</v>
      </c>
      <c r="G14" s="9">
        <v>118546820874</v>
      </c>
    </row>
    <row r="15" spans="1:7" x14ac:dyDescent="0.25">
      <c r="A15" s="34" t="s">
        <v>12</v>
      </c>
      <c r="B15" s="35" t="s">
        <v>45</v>
      </c>
      <c r="C15" s="36">
        <f>Chi!C10</f>
        <v>230107000000</v>
      </c>
      <c r="D15" s="36">
        <f>Chi!D10</f>
        <v>27426542847</v>
      </c>
      <c r="E15" s="37">
        <f t="shared" si="8"/>
        <v>0.11919038902336739</v>
      </c>
      <c r="F15" s="38">
        <f t="shared" si="9"/>
        <v>0.77716045256559141</v>
      </c>
      <c r="G15" s="6">
        <v>35290708317</v>
      </c>
    </row>
    <row r="16" spans="1:7" x14ac:dyDescent="0.25">
      <c r="A16" s="34" t="s">
        <v>14</v>
      </c>
      <c r="B16" s="35" t="s">
        <v>48</v>
      </c>
      <c r="C16" s="36">
        <f>Chi!C13</f>
        <v>412452000000</v>
      </c>
      <c r="D16" s="36">
        <f>Chi!D13</f>
        <v>107657510833</v>
      </c>
      <c r="E16" s="37">
        <f t="shared" ref="E16:E17" si="10">D16/C16</f>
        <v>0.26101827808569239</v>
      </c>
      <c r="F16" s="38">
        <f t="shared" ref="F16" si="11">D16/G16</f>
        <v>1.2930883694490776</v>
      </c>
      <c r="G16" s="6">
        <v>83256112557</v>
      </c>
    </row>
    <row r="17" spans="1:7" x14ac:dyDescent="0.25">
      <c r="A17" s="34" t="s">
        <v>17</v>
      </c>
      <c r="B17" s="35" t="s">
        <v>63</v>
      </c>
      <c r="C17" s="42">
        <f>Chi!C27</f>
        <v>8780000000</v>
      </c>
      <c r="D17" s="39" t="s">
        <v>16</v>
      </c>
      <c r="E17" s="37">
        <f t="shared" si="10"/>
        <v>0</v>
      </c>
      <c r="F17" s="38"/>
      <c r="G17" s="2" t="s">
        <v>16</v>
      </c>
    </row>
    <row r="18" spans="1:7" ht="17.25" customHeight="1" x14ac:dyDescent="0.25">
      <c r="A18" s="34">
        <v>4</v>
      </c>
      <c r="B18" s="35" t="s">
        <v>76</v>
      </c>
      <c r="C18" s="42"/>
      <c r="D18" s="39"/>
      <c r="E18" s="37"/>
      <c r="F18" s="38"/>
    </row>
    <row r="19" spans="1:7" s="4" customFormat="1" ht="31.5" x14ac:dyDescent="0.25">
      <c r="A19" s="8" t="s">
        <v>39</v>
      </c>
      <c r="B19" s="40" t="s">
        <v>64</v>
      </c>
      <c r="C19" s="41"/>
      <c r="D19" s="41">
        <f>Chi!D28</f>
        <v>0</v>
      </c>
      <c r="E19" s="43"/>
      <c r="F19" s="38"/>
      <c r="G19" s="6"/>
    </row>
    <row r="22" spans="1:7" x14ac:dyDescent="0.25">
      <c r="C22" s="7"/>
    </row>
  </sheetData>
  <mergeCells count="9">
    <mergeCell ref="D6:D7"/>
    <mergeCell ref="A3:F3"/>
    <mergeCell ref="E6:F6"/>
    <mergeCell ref="A1:B1"/>
    <mergeCell ref="D1:F1"/>
    <mergeCell ref="E5:F5"/>
    <mergeCell ref="A6:A7"/>
    <mergeCell ref="B6:B7"/>
    <mergeCell ref="C6:C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workbookViewId="0">
      <selection activeCell="A4" sqref="A4"/>
    </sheetView>
  </sheetViews>
  <sheetFormatPr defaultRowHeight="15.75" x14ac:dyDescent="0.25"/>
  <cols>
    <col min="1" max="1" width="6.140625" style="18" customWidth="1"/>
    <col min="2" max="2" width="33.5703125" style="18" customWidth="1"/>
    <col min="3" max="3" width="19" style="18" customWidth="1"/>
    <col min="4" max="4" width="17.85546875" style="18" bestFit="1" customWidth="1"/>
    <col min="5" max="5" width="12.85546875" style="18" customWidth="1"/>
    <col min="6" max="6" width="13.85546875" style="18" customWidth="1"/>
    <col min="7" max="7" width="16.85546875" style="17" hidden="1" customWidth="1"/>
    <col min="8" max="8" width="19.85546875" style="18" customWidth="1"/>
    <col min="9" max="16384" width="9.140625" style="18"/>
  </cols>
  <sheetData>
    <row r="1" spans="1:8" x14ac:dyDescent="0.25">
      <c r="A1" s="71" t="s">
        <v>0</v>
      </c>
      <c r="B1" s="71"/>
      <c r="C1" s="16"/>
      <c r="D1" s="16"/>
      <c r="E1" s="72" t="s">
        <v>1</v>
      </c>
      <c r="F1" s="72"/>
    </row>
    <row r="2" spans="1:8" x14ac:dyDescent="0.25">
      <c r="A2" s="19" t="s">
        <v>2</v>
      </c>
    </row>
    <row r="3" spans="1:8" ht="17.649999999999999" customHeight="1" x14ac:dyDescent="0.25">
      <c r="A3" s="68" t="s">
        <v>84</v>
      </c>
      <c r="B3" s="68"/>
      <c r="C3" s="68"/>
      <c r="D3" s="68"/>
      <c r="E3" s="68"/>
      <c r="F3" s="68"/>
    </row>
    <row r="4" spans="1:8" x14ac:dyDescent="0.25">
      <c r="A4" s="20"/>
    </row>
    <row r="5" spans="1:8" x14ac:dyDescent="0.25">
      <c r="A5" s="19" t="s">
        <v>2</v>
      </c>
      <c r="E5" s="73" t="s">
        <v>77</v>
      </c>
      <c r="F5" s="73"/>
    </row>
    <row r="6" spans="1:8" ht="30" customHeight="1" x14ac:dyDescent="0.25">
      <c r="A6" s="69" t="s">
        <v>4</v>
      </c>
      <c r="B6" s="69" t="s">
        <v>5</v>
      </c>
      <c r="C6" s="69" t="s">
        <v>6</v>
      </c>
      <c r="D6" s="69" t="s">
        <v>81</v>
      </c>
      <c r="E6" s="69" t="s">
        <v>3</v>
      </c>
      <c r="F6" s="69"/>
      <c r="G6" s="21"/>
      <c r="H6" s="22"/>
    </row>
    <row r="7" spans="1:8" ht="54" customHeight="1" x14ac:dyDescent="0.25">
      <c r="A7" s="69"/>
      <c r="B7" s="69"/>
      <c r="C7" s="69"/>
      <c r="D7" s="69"/>
      <c r="E7" s="27" t="s">
        <v>6</v>
      </c>
      <c r="F7" s="27" t="s">
        <v>7</v>
      </c>
    </row>
    <row r="8" spans="1:8" s="11" customFormat="1" ht="31.5" x14ac:dyDescent="0.25">
      <c r="A8" s="27" t="s">
        <v>8</v>
      </c>
      <c r="B8" s="30" t="s">
        <v>9</v>
      </c>
      <c r="C8" s="31">
        <f>C9+C27</f>
        <v>60900000000</v>
      </c>
      <c r="D8" s="31">
        <f>D9+D27</f>
        <v>68526670129</v>
      </c>
      <c r="E8" s="44">
        <f t="shared" ref="E8:E9" si="0">D8/C8</f>
        <v>1.1252326786371101</v>
      </c>
      <c r="F8" s="44">
        <f t="shared" ref="F8:F9" si="1">D8/G8</f>
        <v>3.3497914955050985</v>
      </c>
      <c r="G8" s="59">
        <v>20456995673</v>
      </c>
      <c r="H8" s="10"/>
    </row>
    <row r="9" spans="1:8" s="11" customFormat="1" ht="18" customHeight="1" x14ac:dyDescent="0.25">
      <c r="A9" s="27" t="s">
        <v>10</v>
      </c>
      <c r="B9" s="30" t="s">
        <v>11</v>
      </c>
      <c r="C9" s="31">
        <f>C10+C11+C12+C13+C14+C15+C16+C17+C24+C26+C25</f>
        <v>60900000000</v>
      </c>
      <c r="D9" s="31">
        <f>D10+D11+D12+D13+D14+D15+D16+D17+D24+D26+D25</f>
        <v>68526670129</v>
      </c>
      <c r="E9" s="44">
        <f t="shared" si="0"/>
        <v>1.1252326786371101</v>
      </c>
      <c r="F9" s="44">
        <f t="shared" si="1"/>
        <v>3.3497914955050985</v>
      </c>
      <c r="G9" s="59">
        <v>20456995673</v>
      </c>
      <c r="H9" s="13"/>
    </row>
    <row r="10" spans="1:8" ht="31.5" x14ac:dyDescent="0.25">
      <c r="A10" s="45" t="s">
        <v>12</v>
      </c>
      <c r="B10" s="46" t="s">
        <v>13</v>
      </c>
      <c r="C10" s="47">
        <v>50000000</v>
      </c>
      <c r="D10" s="48">
        <v>19184336</v>
      </c>
      <c r="E10" s="49">
        <f>D10/C10</f>
        <v>0.38368671999999998</v>
      </c>
      <c r="F10" s="49">
        <f>D10/G10</f>
        <v>4.8126491383341463</v>
      </c>
      <c r="G10" s="60">
        <v>3986232</v>
      </c>
      <c r="H10" s="24"/>
    </row>
    <row r="11" spans="1:8" ht="31.5" x14ac:dyDescent="0.25">
      <c r="A11" s="45" t="s">
        <v>14</v>
      </c>
      <c r="B11" s="46" t="s">
        <v>15</v>
      </c>
      <c r="C11" s="50" t="s">
        <v>16</v>
      </c>
      <c r="D11" s="50" t="s">
        <v>16</v>
      </c>
      <c r="E11" s="49"/>
      <c r="F11" s="49"/>
      <c r="G11" s="61" t="s">
        <v>16</v>
      </c>
    </row>
    <row r="12" spans="1:8" ht="31.5" x14ac:dyDescent="0.25">
      <c r="A12" s="45" t="s">
        <v>17</v>
      </c>
      <c r="B12" s="46" t="s">
        <v>18</v>
      </c>
      <c r="C12" s="47">
        <v>25000000000</v>
      </c>
      <c r="D12" s="48">
        <v>5503631133</v>
      </c>
      <c r="E12" s="49">
        <f t="shared" ref="E12:E29" si="2">D12/C12</f>
        <v>0.22014524531999999</v>
      </c>
      <c r="F12" s="49">
        <f t="shared" ref="F12:F30" si="3">D12/G12</f>
        <v>1.2244698328246597</v>
      </c>
      <c r="G12" s="60">
        <v>4494705370</v>
      </c>
    </row>
    <row r="13" spans="1:8" x14ac:dyDescent="0.25">
      <c r="A13" s="45" t="s">
        <v>19</v>
      </c>
      <c r="B13" s="46" t="s">
        <v>20</v>
      </c>
      <c r="C13" s="47">
        <v>6500000000</v>
      </c>
      <c r="D13" s="48">
        <v>1541071402</v>
      </c>
      <c r="E13" s="49">
        <f t="shared" si="2"/>
        <v>0.23708790800000001</v>
      </c>
      <c r="F13" s="49">
        <f t="shared" si="3"/>
        <v>0.83492577861046235</v>
      </c>
      <c r="G13" s="60">
        <v>1845758559</v>
      </c>
    </row>
    <row r="14" spans="1:8" x14ac:dyDescent="0.25">
      <c r="A14" s="45" t="s">
        <v>21</v>
      </c>
      <c r="B14" s="46" t="s">
        <v>22</v>
      </c>
      <c r="C14" s="50" t="s">
        <v>16</v>
      </c>
      <c r="D14" s="51" t="s">
        <v>16</v>
      </c>
      <c r="E14" s="49"/>
      <c r="F14" s="49"/>
      <c r="G14" s="60"/>
    </row>
    <row r="15" spans="1:8" x14ac:dyDescent="0.25">
      <c r="A15" s="45" t="s">
        <v>23</v>
      </c>
      <c r="B15" s="46" t="s">
        <v>24</v>
      </c>
      <c r="C15" s="47">
        <v>12000000000</v>
      </c>
      <c r="D15" s="48">
        <v>2852184585</v>
      </c>
      <c r="E15" s="49">
        <f t="shared" si="2"/>
        <v>0.23768204875000001</v>
      </c>
      <c r="F15" s="49">
        <f t="shared" si="3"/>
        <v>1.0672871545195037</v>
      </c>
      <c r="G15" s="23">
        <v>2672368512</v>
      </c>
    </row>
    <row r="16" spans="1:8" x14ac:dyDescent="0.25">
      <c r="A16" s="45" t="s">
        <v>25</v>
      </c>
      <c r="B16" s="46" t="s">
        <v>26</v>
      </c>
      <c r="C16" s="47">
        <v>2200000000</v>
      </c>
      <c r="D16" s="48">
        <v>1028631982</v>
      </c>
      <c r="E16" s="49">
        <f t="shared" si="2"/>
        <v>0.46755999181818181</v>
      </c>
      <c r="F16" s="49">
        <f t="shared" si="3"/>
        <v>0.34971130427531816</v>
      </c>
      <c r="G16" s="23">
        <v>2941374698</v>
      </c>
      <c r="H16" s="22"/>
    </row>
    <row r="17" spans="1:7" x14ac:dyDescent="0.25">
      <c r="A17" s="45" t="s">
        <v>27</v>
      </c>
      <c r="B17" s="46" t="s">
        <v>28</v>
      </c>
      <c r="C17" s="47">
        <f>SUM(C18:C22)</f>
        <v>950000000</v>
      </c>
      <c r="D17" s="48">
        <v>54343406052</v>
      </c>
      <c r="E17" s="47">
        <f>SUM(E18:E22)</f>
        <v>135.8984187925</v>
      </c>
      <c r="F17" s="49">
        <f t="shared" si="3"/>
        <v>10.236614904448459</v>
      </c>
      <c r="G17" s="23">
        <v>5308728184</v>
      </c>
    </row>
    <row r="18" spans="1:7" x14ac:dyDescent="0.25">
      <c r="A18" s="45" t="s">
        <v>29</v>
      </c>
      <c r="B18" s="46" t="s">
        <v>30</v>
      </c>
      <c r="C18" s="50" t="s">
        <v>16</v>
      </c>
      <c r="D18" s="51" t="s">
        <v>16</v>
      </c>
      <c r="E18" s="49"/>
      <c r="F18" s="49"/>
      <c r="G18" s="25" t="s">
        <v>16</v>
      </c>
    </row>
    <row r="19" spans="1:7" x14ac:dyDescent="0.25">
      <c r="A19" s="45" t="s">
        <v>29</v>
      </c>
      <c r="B19" s="46" t="s">
        <v>31</v>
      </c>
      <c r="C19" s="47">
        <v>150000000</v>
      </c>
      <c r="D19" s="48">
        <v>9576879</v>
      </c>
      <c r="E19" s="49">
        <f t="shared" si="2"/>
        <v>6.3845860000000004E-2</v>
      </c>
      <c r="F19" s="49">
        <f t="shared" si="3"/>
        <v>0.39490791214204396</v>
      </c>
      <c r="G19" s="23">
        <v>24250917</v>
      </c>
    </row>
    <row r="20" spans="1:7" x14ac:dyDescent="0.25">
      <c r="A20" s="45" t="s">
        <v>29</v>
      </c>
      <c r="B20" s="46" t="s">
        <v>32</v>
      </c>
      <c r="C20" s="47">
        <v>400000000</v>
      </c>
      <c r="D20" s="48">
        <v>45005674</v>
      </c>
      <c r="E20" s="49">
        <f t="shared" ref="E20" si="4">D20/C20</f>
        <v>0.112514185</v>
      </c>
      <c r="F20" s="49"/>
      <c r="G20" s="23">
        <v>206576317</v>
      </c>
    </row>
    <row r="21" spans="1:7" x14ac:dyDescent="0.25">
      <c r="A21" s="45" t="s">
        <v>29</v>
      </c>
      <c r="B21" s="46" t="s">
        <v>32</v>
      </c>
      <c r="C21" s="47">
        <v>400000000</v>
      </c>
      <c r="D21" s="48">
        <v>54288823499</v>
      </c>
      <c r="E21" s="49">
        <f t="shared" si="2"/>
        <v>135.7220587475</v>
      </c>
      <c r="F21" s="49"/>
      <c r="G21" s="23">
        <v>5077900950</v>
      </c>
    </row>
    <row r="22" spans="1:7" ht="31.5" x14ac:dyDescent="0.25">
      <c r="A22" s="45" t="s">
        <v>29</v>
      </c>
      <c r="B22" s="46" t="s">
        <v>33</v>
      </c>
      <c r="C22" s="50" t="s">
        <v>16</v>
      </c>
      <c r="D22" s="50"/>
      <c r="E22" s="49"/>
      <c r="F22" s="49"/>
      <c r="G22" s="25" t="s">
        <v>16</v>
      </c>
    </row>
    <row r="23" spans="1:7" x14ac:dyDescent="0.25">
      <c r="A23" s="45">
        <v>8</v>
      </c>
      <c r="B23" s="46"/>
      <c r="C23" s="50"/>
      <c r="D23" s="50"/>
      <c r="E23" s="49"/>
      <c r="F23" s="49"/>
      <c r="G23" s="25"/>
    </row>
    <row r="24" spans="1:7" x14ac:dyDescent="0.25">
      <c r="A24" s="45" t="s">
        <v>34</v>
      </c>
      <c r="B24" s="46" t="s">
        <v>75</v>
      </c>
      <c r="C24" s="52">
        <v>1200000000</v>
      </c>
      <c r="D24" s="50"/>
      <c r="E24" s="49">
        <f t="shared" si="2"/>
        <v>0</v>
      </c>
      <c r="F24" s="49"/>
      <c r="G24" s="25">
        <v>418606000</v>
      </c>
    </row>
    <row r="25" spans="1:7" x14ac:dyDescent="0.25">
      <c r="A25" s="45" t="s">
        <v>35</v>
      </c>
      <c r="B25" s="46" t="s">
        <v>36</v>
      </c>
      <c r="C25" s="47">
        <v>6700000000</v>
      </c>
      <c r="D25" s="48">
        <v>2173481109</v>
      </c>
      <c r="E25" s="49">
        <f t="shared" si="2"/>
        <v>0.32440016552238804</v>
      </c>
      <c r="F25" s="49">
        <f t="shared" si="3"/>
        <v>1.5227957313930611</v>
      </c>
      <c r="G25" s="23">
        <v>1427296560</v>
      </c>
    </row>
    <row r="26" spans="1:7" ht="31.5" x14ac:dyDescent="0.25">
      <c r="A26" s="45" t="s">
        <v>37</v>
      </c>
      <c r="B26" s="46" t="s">
        <v>38</v>
      </c>
      <c r="C26" s="47">
        <v>6300000000</v>
      </c>
      <c r="D26" s="48">
        <v>1065079530</v>
      </c>
      <c r="E26" s="49">
        <f t="shared" si="2"/>
        <v>0.16906024285714286</v>
      </c>
      <c r="F26" s="49">
        <f t="shared" si="3"/>
        <v>0.26517338590873313</v>
      </c>
      <c r="G26" s="23">
        <v>4016540070</v>
      </c>
    </row>
    <row r="27" spans="1:7" ht="18" customHeight="1" x14ac:dyDescent="0.25">
      <c r="A27" s="27" t="s">
        <v>39</v>
      </c>
      <c r="B27" s="30" t="s">
        <v>40</v>
      </c>
      <c r="C27" s="53" t="s">
        <v>16</v>
      </c>
      <c r="D27" s="53" t="s">
        <v>16</v>
      </c>
      <c r="E27" s="49"/>
      <c r="F27" s="49"/>
      <c r="G27" s="14" t="s">
        <v>16</v>
      </c>
    </row>
    <row r="28" spans="1:7" ht="47.25" x14ac:dyDescent="0.25">
      <c r="A28" s="27" t="s">
        <v>41</v>
      </c>
      <c r="B28" s="30" t="s">
        <v>42</v>
      </c>
      <c r="C28" s="54">
        <f>C29+C30</f>
        <v>256760000000</v>
      </c>
      <c r="D28" s="54">
        <f>D29+D30</f>
        <v>49567854710</v>
      </c>
      <c r="E28" s="44">
        <f t="shared" si="2"/>
        <v>0.19305131138027731</v>
      </c>
      <c r="F28" s="49">
        <f t="shared" si="3"/>
        <v>2.3792848960715585</v>
      </c>
      <c r="G28" s="54">
        <f t="shared" ref="G28" si="5">G29+G30</f>
        <v>20833089300</v>
      </c>
    </row>
    <row r="29" spans="1:7" ht="17.25" customHeight="1" x14ac:dyDescent="0.25">
      <c r="A29" s="45" t="s">
        <v>12</v>
      </c>
      <c r="B29" s="46" t="s">
        <v>43</v>
      </c>
      <c r="C29" s="52">
        <v>31250000000</v>
      </c>
      <c r="D29" s="52">
        <v>7058273801</v>
      </c>
      <c r="E29" s="49">
        <f t="shared" si="2"/>
        <v>0.22586476163200001</v>
      </c>
      <c r="F29" s="49">
        <f t="shared" si="3"/>
        <v>1.130129563958455</v>
      </c>
      <c r="G29" s="62">
        <v>6245543897</v>
      </c>
    </row>
    <row r="30" spans="1:7" ht="31.5" x14ac:dyDescent="0.25">
      <c r="A30" s="45" t="s">
        <v>14</v>
      </c>
      <c r="B30" s="46" t="s">
        <v>44</v>
      </c>
      <c r="C30" s="52">
        <v>225510000000</v>
      </c>
      <c r="D30" s="52">
        <f>49567853710-7058272801</f>
        <v>42509580909</v>
      </c>
      <c r="E30" s="49">
        <f>D30/C30</f>
        <v>0.18850419453239325</v>
      </c>
      <c r="F30" s="49">
        <f t="shared" si="3"/>
        <v>2.9141010179997586</v>
      </c>
      <c r="G30" s="63">
        <v>14587545403</v>
      </c>
    </row>
    <row r="31" spans="1:7" x14ac:dyDescent="0.25">
      <c r="A31" s="19" t="s">
        <v>2</v>
      </c>
    </row>
    <row r="32" spans="1:7" ht="26.85" customHeight="1" x14ac:dyDescent="0.25">
      <c r="A32" s="70"/>
      <c r="B32" s="70"/>
      <c r="C32" s="70"/>
      <c r="D32" s="70"/>
      <c r="E32" s="70"/>
      <c r="F32" s="70"/>
    </row>
  </sheetData>
  <mergeCells count="10">
    <mergeCell ref="A3:F3"/>
    <mergeCell ref="E6:F6"/>
    <mergeCell ref="A32:F32"/>
    <mergeCell ref="A1:B1"/>
    <mergeCell ref="E1:F1"/>
    <mergeCell ref="A6:A7"/>
    <mergeCell ref="B6:B7"/>
    <mergeCell ref="C6:C7"/>
    <mergeCell ref="D6:D7"/>
    <mergeCell ref="E5:F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4" workbookViewId="0">
      <selection activeCell="G4" sqref="G1:G1048576"/>
    </sheetView>
  </sheetViews>
  <sheetFormatPr defaultRowHeight="15.75" x14ac:dyDescent="0.25"/>
  <cols>
    <col min="1" max="1" width="5.85546875" style="18" customWidth="1"/>
    <col min="2" max="2" width="33.5703125" style="18" customWidth="1"/>
    <col min="3" max="3" width="18.28515625" style="18" customWidth="1"/>
    <col min="4" max="4" width="17" style="18" customWidth="1"/>
    <col min="5" max="5" width="13.5703125" style="18" customWidth="1"/>
    <col min="6" max="6" width="14.42578125" style="18" customWidth="1"/>
    <col min="7" max="7" width="19.28515625" style="17" hidden="1" customWidth="1"/>
    <col min="8" max="8" width="32.140625" style="18" customWidth="1"/>
    <col min="9" max="16384" width="9.140625" style="18"/>
  </cols>
  <sheetData>
    <row r="1" spans="1:8" x14ac:dyDescent="0.25">
      <c r="A1" s="71" t="s">
        <v>0</v>
      </c>
      <c r="B1" s="71"/>
      <c r="E1" s="68" t="s">
        <v>65</v>
      </c>
      <c r="F1" s="68"/>
    </row>
    <row r="2" spans="1:8" x14ac:dyDescent="0.25">
      <c r="A2" s="19" t="s">
        <v>2</v>
      </c>
    </row>
    <row r="3" spans="1:8" x14ac:dyDescent="0.25">
      <c r="A3" s="68" t="s">
        <v>82</v>
      </c>
      <c r="B3" s="68"/>
      <c r="C3" s="68"/>
      <c r="D3" s="68"/>
      <c r="E3" s="68"/>
      <c r="F3" s="68"/>
    </row>
    <row r="4" spans="1:8" x14ac:dyDescent="0.25">
      <c r="A4" s="19" t="s">
        <v>2</v>
      </c>
    </row>
    <row r="5" spans="1:8" x14ac:dyDescent="0.25">
      <c r="A5" s="19" t="s">
        <v>2</v>
      </c>
      <c r="E5" s="74" t="s">
        <v>77</v>
      </c>
      <c r="F5" s="74"/>
    </row>
    <row r="6" spans="1:8" ht="33.75" customHeight="1" x14ac:dyDescent="0.25">
      <c r="A6" s="69" t="s">
        <v>4</v>
      </c>
      <c r="B6" s="69" t="s">
        <v>5</v>
      </c>
      <c r="C6" s="69" t="s">
        <v>6</v>
      </c>
      <c r="D6" s="69" t="s">
        <v>83</v>
      </c>
      <c r="E6" s="69" t="s">
        <v>3</v>
      </c>
      <c r="F6" s="69"/>
    </row>
    <row r="7" spans="1:8" ht="46.5" customHeight="1" x14ac:dyDescent="0.25">
      <c r="A7" s="69"/>
      <c r="B7" s="69"/>
      <c r="C7" s="69"/>
      <c r="D7" s="69"/>
      <c r="E7" s="27" t="s">
        <v>6</v>
      </c>
      <c r="F7" s="27" t="s">
        <v>7</v>
      </c>
    </row>
    <row r="8" spans="1:8" s="11" customFormat="1" ht="31.5" x14ac:dyDescent="0.25">
      <c r="A8" s="27"/>
      <c r="B8" s="30" t="s">
        <v>60</v>
      </c>
      <c r="C8" s="31">
        <f>C9+C28</f>
        <v>651339000000</v>
      </c>
      <c r="D8" s="31">
        <f>D9+D28</f>
        <v>135084053680</v>
      </c>
      <c r="E8" s="55">
        <f t="shared" ref="E8:E10" si="0">D8/C8</f>
        <v>0.20739438860562626</v>
      </c>
      <c r="F8" s="55">
        <f t="shared" ref="F8:F10" si="1">D8/G8</f>
        <v>0.92050047605441321</v>
      </c>
      <c r="G8" s="28">
        <f>G9</f>
        <v>146750661400</v>
      </c>
    </row>
    <row r="9" spans="1:8" s="11" customFormat="1" ht="31.5" x14ac:dyDescent="0.25">
      <c r="A9" s="27" t="s">
        <v>8</v>
      </c>
      <c r="B9" s="30" t="s">
        <v>66</v>
      </c>
      <c r="C9" s="31">
        <f>C10+C13+C27</f>
        <v>651339000000</v>
      </c>
      <c r="D9" s="31">
        <f>D10+D13</f>
        <v>135084053680</v>
      </c>
      <c r="E9" s="55">
        <f t="shared" si="0"/>
        <v>0.20739438860562626</v>
      </c>
      <c r="F9" s="55">
        <f t="shared" si="1"/>
        <v>0.92050047605441321</v>
      </c>
      <c r="G9" s="12">
        <f>G10+G13</f>
        <v>146750661400</v>
      </c>
    </row>
    <row r="10" spans="1:8" s="11" customFormat="1" x14ac:dyDescent="0.25">
      <c r="A10" s="27" t="s">
        <v>10</v>
      </c>
      <c r="B10" s="30" t="s">
        <v>45</v>
      </c>
      <c r="C10" s="31">
        <f>C11+C12</f>
        <v>230107000000</v>
      </c>
      <c r="D10" s="31">
        <f>D11+D12</f>
        <v>27426542847</v>
      </c>
      <c r="E10" s="55">
        <f t="shared" si="0"/>
        <v>0.11919038902336739</v>
      </c>
      <c r="F10" s="55">
        <f t="shared" si="1"/>
        <v>0.62584564489857608</v>
      </c>
      <c r="G10" s="12">
        <v>43823174405</v>
      </c>
    </row>
    <row r="11" spans="1:8" x14ac:dyDescent="0.25">
      <c r="A11" s="45" t="s">
        <v>12</v>
      </c>
      <c r="B11" s="46" t="s">
        <v>46</v>
      </c>
      <c r="C11" s="47">
        <v>230107000000</v>
      </c>
      <c r="D11" s="52">
        <v>27426542847</v>
      </c>
      <c r="E11" s="56">
        <f t="shared" ref="E11:E27" si="2">D11/C11</f>
        <v>0.11919038902336739</v>
      </c>
      <c r="F11" s="56">
        <f t="shared" ref="F11:F26" si="3">D11/G11</f>
        <v>2.0450712534128894</v>
      </c>
      <c r="G11" s="23">
        <v>13411045117</v>
      </c>
    </row>
    <row r="12" spans="1:8" x14ac:dyDescent="0.25">
      <c r="A12" s="45" t="s">
        <v>14</v>
      </c>
      <c r="B12" s="46" t="s">
        <v>67</v>
      </c>
      <c r="C12" s="50" t="s">
        <v>16</v>
      </c>
      <c r="D12" s="52"/>
      <c r="E12" s="56"/>
      <c r="F12" s="56"/>
      <c r="G12" s="25" t="s">
        <v>16</v>
      </c>
    </row>
    <row r="13" spans="1:8" s="11" customFormat="1" x14ac:dyDescent="0.25">
      <c r="A13" s="27" t="s">
        <v>39</v>
      </c>
      <c r="B13" s="30" t="s">
        <v>48</v>
      </c>
      <c r="C13" s="31">
        <v>412452000000</v>
      </c>
      <c r="D13" s="31">
        <v>107657510833</v>
      </c>
      <c r="E13" s="55">
        <f t="shared" si="2"/>
        <v>0.26101827808569239</v>
      </c>
      <c r="F13" s="55">
        <f t="shared" si="3"/>
        <v>1.0459549142420019</v>
      </c>
      <c r="G13" s="12">
        <v>102927486995</v>
      </c>
    </row>
    <row r="14" spans="1:8" x14ac:dyDescent="0.25">
      <c r="A14" s="45"/>
      <c r="B14" s="46" t="s">
        <v>68</v>
      </c>
      <c r="C14" s="50" t="s">
        <v>16</v>
      </c>
      <c r="D14" s="50" t="s">
        <v>16</v>
      </c>
      <c r="E14" s="56"/>
      <c r="F14" s="56"/>
      <c r="G14" s="25" t="s">
        <v>16</v>
      </c>
    </row>
    <row r="15" spans="1:8" x14ac:dyDescent="0.25">
      <c r="A15" s="45">
        <v>1</v>
      </c>
      <c r="B15" s="46" t="s">
        <v>79</v>
      </c>
      <c r="C15" s="47">
        <v>9494000000</v>
      </c>
      <c r="D15" s="57">
        <v>2902062876</v>
      </c>
      <c r="E15" s="56">
        <f t="shared" ref="E15:E16" si="4">D15/C15</f>
        <v>0.30567335959553404</v>
      </c>
      <c r="F15" s="56"/>
      <c r="G15" s="23"/>
      <c r="H15" s="29"/>
    </row>
    <row r="16" spans="1:8" x14ac:dyDescent="0.25">
      <c r="A16" s="45">
        <v>2</v>
      </c>
      <c r="B16" s="46" t="s">
        <v>78</v>
      </c>
      <c r="C16" s="47">
        <v>2042000000</v>
      </c>
      <c r="D16" s="57">
        <v>585148715</v>
      </c>
      <c r="E16" s="56">
        <f t="shared" si="4"/>
        <v>0.28655666748285996</v>
      </c>
      <c r="F16" s="56"/>
      <c r="G16" s="23"/>
      <c r="H16" s="29"/>
    </row>
    <row r="17" spans="1:8" x14ac:dyDescent="0.25">
      <c r="A17" s="45">
        <v>3</v>
      </c>
      <c r="B17" s="46" t="s">
        <v>49</v>
      </c>
      <c r="C17" s="47">
        <v>184015000000</v>
      </c>
      <c r="D17" s="57">
        <v>43120664528</v>
      </c>
      <c r="E17" s="56">
        <f t="shared" si="2"/>
        <v>0.23433233447273319</v>
      </c>
      <c r="F17" s="56">
        <f t="shared" si="3"/>
        <v>0.82097350952670545</v>
      </c>
      <c r="G17" s="23">
        <v>52523819621</v>
      </c>
      <c r="H17" s="29"/>
    </row>
    <row r="18" spans="1:8" x14ac:dyDescent="0.25">
      <c r="A18" s="45">
        <v>4</v>
      </c>
      <c r="B18" s="46" t="s">
        <v>50</v>
      </c>
      <c r="C18" s="47">
        <v>6295000000</v>
      </c>
      <c r="D18" s="57">
        <v>1606797000</v>
      </c>
      <c r="E18" s="56">
        <f t="shared" si="2"/>
        <v>0.25524972200158857</v>
      </c>
      <c r="F18" s="56">
        <f t="shared" si="3"/>
        <v>0.22793791765911114</v>
      </c>
      <c r="G18" s="23">
        <v>7049274717</v>
      </c>
      <c r="H18" s="29"/>
    </row>
    <row r="19" spans="1:8" x14ac:dyDescent="0.25">
      <c r="A19" s="45">
        <v>5</v>
      </c>
      <c r="B19" s="46" t="s">
        <v>51</v>
      </c>
      <c r="C19" s="47">
        <v>2937000000</v>
      </c>
      <c r="D19" s="57">
        <v>1025463707</v>
      </c>
      <c r="E19" s="56">
        <f t="shared" si="2"/>
        <v>0.34915345829077288</v>
      </c>
      <c r="F19" s="56">
        <f t="shared" si="3"/>
        <v>1.8385678024908045</v>
      </c>
      <c r="G19" s="23">
        <v>557751368</v>
      </c>
      <c r="H19" s="29"/>
    </row>
    <row r="20" spans="1:8" x14ac:dyDescent="0.25">
      <c r="A20" s="45">
        <v>6</v>
      </c>
      <c r="B20" s="46" t="s">
        <v>52</v>
      </c>
      <c r="C20" s="47">
        <v>1411000000</v>
      </c>
      <c r="D20" s="57">
        <v>218711772</v>
      </c>
      <c r="E20" s="56">
        <f t="shared" si="2"/>
        <v>0.15500479943302622</v>
      </c>
      <c r="F20" s="56">
        <f t="shared" si="3"/>
        <v>1.0683537560607494</v>
      </c>
      <c r="G20" s="23">
        <v>204718494</v>
      </c>
      <c r="H20" s="29"/>
    </row>
    <row r="21" spans="1:8" x14ac:dyDescent="0.25">
      <c r="A21" s="45">
        <v>7</v>
      </c>
      <c r="B21" s="46" t="s">
        <v>53</v>
      </c>
      <c r="C21" s="47">
        <v>1151000000</v>
      </c>
      <c r="D21" s="57">
        <v>191390483</v>
      </c>
      <c r="E21" s="56">
        <f t="shared" si="2"/>
        <v>0.16628191398783668</v>
      </c>
      <c r="F21" s="56">
        <f t="shared" si="3"/>
        <v>0.89716599529234442</v>
      </c>
      <c r="G21" s="23">
        <v>213327839</v>
      </c>
      <c r="H21" s="29"/>
    </row>
    <row r="22" spans="1:8" x14ac:dyDescent="0.25">
      <c r="A22" s="45">
        <v>8</v>
      </c>
      <c r="B22" s="46" t="s">
        <v>54</v>
      </c>
      <c r="C22" s="47">
        <v>4605000000</v>
      </c>
      <c r="D22" s="57">
        <v>1293859600</v>
      </c>
      <c r="E22" s="56">
        <f t="shared" si="2"/>
        <v>0.28096842562432139</v>
      </c>
      <c r="F22" s="56">
        <f t="shared" si="3"/>
        <v>1.401304055998114</v>
      </c>
      <c r="G22" s="23">
        <v>923325380</v>
      </c>
      <c r="H22" s="29"/>
    </row>
    <row r="23" spans="1:8" x14ac:dyDescent="0.25">
      <c r="A23" s="45">
        <v>9</v>
      </c>
      <c r="B23" s="46" t="s">
        <v>69</v>
      </c>
      <c r="C23" s="47">
        <v>50602000000</v>
      </c>
      <c r="D23" s="57">
        <v>6651718256</v>
      </c>
      <c r="E23" s="56">
        <f t="shared" si="2"/>
        <v>0.131451686810798</v>
      </c>
      <c r="F23" s="56">
        <f t="shared" si="3"/>
        <v>0.77315542637635659</v>
      </c>
      <c r="G23" s="23">
        <v>8603339030</v>
      </c>
      <c r="H23" s="29"/>
    </row>
    <row r="24" spans="1:8" ht="31.5" x14ac:dyDescent="0.25">
      <c r="A24" s="45">
        <v>10</v>
      </c>
      <c r="B24" s="46" t="s">
        <v>70</v>
      </c>
      <c r="C24" s="47">
        <v>68943000000</v>
      </c>
      <c r="D24" s="57">
        <v>17853956604</v>
      </c>
      <c r="E24" s="56">
        <f t="shared" si="2"/>
        <v>0.25896692345850919</v>
      </c>
      <c r="F24" s="56">
        <f t="shared" si="3"/>
        <v>1.2321894673469651</v>
      </c>
      <c r="G24" s="23">
        <v>14489619557</v>
      </c>
      <c r="H24" s="29"/>
    </row>
    <row r="25" spans="1:8" x14ac:dyDescent="0.25">
      <c r="A25" s="45">
        <v>11</v>
      </c>
      <c r="B25" s="46" t="s">
        <v>55</v>
      </c>
      <c r="C25" s="47">
        <v>74261000000</v>
      </c>
      <c r="D25" s="57">
        <v>17122062932</v>
      </c>
      <c r="E25" s="56">
        <f t="shared" si="2"/>
        <v>0.23056601624001832</v>
      </c>
      <c r="F25" s="56">
        <f t="shared" si="3"/>
        <v>1.1855437993698417</v>
      </c>
      <c r="G25" s="23">
        <v>14442370616</v>
      </c>
      <c r="H25" s="29"/>
    </row>
    <row r="26" spans="1:8" x14ac:dyDescent="0.25">
      <c r="A26" s="45">
        <v>12</v>
      </c>
      <c r="B26" s="46" t="s">
        <v>80</v>
      </c>
      <c r="C26" s="47">
        <v>1140000000</v>
      </c>
      <c r="D26" s="57">
        <v>167988760</v>
      </c>
      <c r="E26" s="56">
        <f t="shared" si="2"/>
        <v>0.14735856140350878</v>
      </c>
      <c r="F26" s="56">
        <f t="shared" si="3"/>
        <v>0.71361593848898708</v>
      </c>
      <c r="G26" s="23">
        <v>235405000</v>
      </c>
    </row>
    <row r="27" spans="1:8" s="11" customFormat="1" ht="20.25" customHeight="1" x14ac:dyDescent="0.25">
      <c r="A27" s="27" t="s">
        <v>47</v>
      </c>
      <c r="B27" s="30" t="s">
        <v>63</v>
      </c>
      <c r="C27" s="58">
        <v>8780000000</v>
      </c>
      <c r="D27" s="53" t="s">
        <v>16</v>
      </c>
      <c r="E27" s="55">
        <f t="shared" si="2"/>
        <v>0</v>
      </c>
      <c r="F27" s="55"/>
      <c r="G27" s="14" t="s">
        <v>16</v>
      </c>
    </row>
    <row r="28" spans="1:8" s="11" customFormat="1" ht="47.25" x14ac:dyDescent="0.25">
      <c r="A28" s="27" t="s">
        <v>41</v>
      </c>
      <c r="B28" s="30" t="s">
        <v>71</v>
      </c>
      <c r="C28" s="53" t="s">
        <v>16</v>
      </c>
      <c r="D28" s="58">
        <f>SUM(D29:D31)</f>
        <v>0</v>
      </c>
      <c r="E28" s="55"/>
      <c r="F28" s="55"/>
      <c r="G28" s="14">
        <v>0</v>
      </c>
    </row>
    <row r="29" spans="1:8" ht="19.5" customHeight="1" x14ac:dyDescent="0.25">
      <c r="A29" s="45" t="s">
        <v>12</v>
      </c>
      <c r="B29" s="46" t="s">
        <v>72</v>
      </c>
      <c r="C29" s="50" t="s">
        <v>16</v>
      </c>
      <c r="D29" s="52"/>
      <c r="E29" s="55"/>
      <c r="F29" s="55"/>
      <c r="G29" s="25"/>
    </row>
    <row r="30" spans="1:8" ht="31.5" x14ac:dyDescent="0.25">
      <c r="A30" s="45" t="s">
        <v>14</v>
      </c>
      <c r="B30" s="46" t="s">
        <v>73</v>
      </c>
      <c r="C30" s="50" t="s">
        <v>16</v>
      </c>
      <c r="D30" s="52"/>
      <c r="E30" s="55"/>
      <c r="F30" s="55"/>
      <c r="G30" s="25"/>
    </row>
    <row r="31" spans="1:8" ht="31.5" x14ac:dyDescent="0.25">
      <c r="A31" s="45" t="s">
        <v>17</v>
      </c>
      <c r="B31" s="46" t="s">
        <v>74</v>
      </c>
      <c r="C31" s="50" t="s">
        <v>16</v>
      </c>
      <c r="D31" s="52"/>
      <c r="E31" s="55"/>
      <c r="F31" s="55"/>
      <c r="G31" s="26"/>
    </row>
  </sheetData>
  <mergeCells count="9">
    <mergeCell ref="D6:D7"/>
    <mergeCell ref="E1:F1"/>
    <mergeCell ref="A3:F3"/>
    <mergeCell ref="E6:F6"/>
    <mergeCell ref="E5:F5"/>
    <mergeCell ref="A6:A7"/>
    <mergeCell ref="B6:B7"/>
    <mergeCell ref="C6:C7"/>
    <mergeCell ref="A1:B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CĐ</vt:lpstr>
      <vt:lpstr>Thu </vt:lpstr>
      <vt:lpstr>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2021-04-07T08:03:29Z</dcterms:created>
  <dcterms:modified xsi:type="dcterms:W3CDTF">2024-07-15T06:46:11Z</dcterms:modified>
</cp:coreProperties>
</file>